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/>
  </bookViews>
  <sheets>
    <sheet name="TDSXN tuần 24" sheetId="1" r:id="rId1"/>
    <sheet name="cây lúa" sheetId="3" r:id="rId2"/>
  </sheets>
  <calcPr calcId="124519"/>
</workbook>
</file>

<file path=xl/calcChain.xml><?xml version="1.0" encoding="utf-8"?>
<calcChain xmlns="http://schemas.openxmlformats.org/spreadsheetml/2006/main">
  <c r="J35" i="1"/>
  <c r="H35"/>
  <c r="J52"/>
  <c r="H52"/>
  <c r="H10" i="3"/>
  <c r="K12"/>
  <c r="K13"/>
  <c r="K14"/>
  <c r="K15"/>
  <c r="K19" s="1"/>
  <c r="K16"/>
  <c r="K17"/>
  <c r="K18"/>
  <c r="K11"/>
  <c r="J27" i="1"/>
  <c r="J28"/>
  <c r="J29"/>
  <c r="G10" i="3" l="1"/>
  <c r="D28" i="1" s="1"/>
  <c r="J30" l="1"/>
  <c r="H30"/>
  <c r="H31"/>
  <c r="C10" i="3" l="1"/>
  <c r="D10" l="1"/>
  <c r="F27" i="1" l="1"/>
  <c r="H27" s="1"/>
  <c r="F37" l="1"/>
  <c r="D37"/>
  <c r="J32"/>
  <c r="H32"/>
  <c r="J33" l="1"/>
  <c r="H33"/>
  <c r="H29" l="1"/>
  <c r="J31"/>
  <c r="J38" l="1"/>
  <c r="J39"/>
  <c r="J40"/>
  <c r="J41"/>
  <c r="J42"/>
  <c r="J43"/>
  <c r="J44"/>
  <c r="J45"/>
  <c r="J46"/>
  <c r="J47"/>
  <c r="J48"/>
  <c r="J49"/>
  <c r="J36"/>
  <c r="J50"/>
  <c r="J51"/>
  <c r="H38"/>
  <c r="H39"/>
  <c r="H40"/>
  <c r="H41"/>
  <c r="H42"/>
  <c r="H43"/>
  <c r="H44"/>
  <c r="H45"/>
  <c r="H46"/>
  <c r="H47"/>
  <c r="H48"/>
  <c r="H49"/>
  <c r="H36"/>
  <c r="H50"/>
  <c r="H51"/>
  <c r="L19" i="3"/>
  <c r="I10" s="1"/>
  <c r="F28" i="1"/>
  <c r="H28" s="1"/>
</calcChain>
</file>

<file path=xl/comments1.xml><?xml version="1.0" encoding="utf-8"?>
<comments xmlns="http://schemas.openxmlformats.org/spreadsheetml/2006/main">
  <authors>
    <author>Author</author>
  </authors>
  <commentList>
    <comment ref="D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Tăng 107,27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tăng 133 ha</t>
        </r>
      </text>
    </comment>
  </commentList>
</comments>
</file>

<file path=xl/sharedStrings.xml><?xml version="1.0" encoding="utf-8"?>
<sst xmlns="http://schemas.openxmlformats.org/spreadsheetml/2006/main" count="124" uniqueCount="95">
  <si>
    <t>BÁO CÁO TIẾN ĐỘ SẢN XUẤT</t>
  </si>
  <si>
    <t>1. Tình hình chung:</t>
  </si>
  <si>
    <t>TT</t>
  </si>
  <si>
    <t>Loại cây trồng</t>
  </si>
  <si>
    <t>DT kế hoạch (ha)</t>
  </si>
  <si>
    <t>DT gieo trồng  (ha)</t>
  </si>
  <si>
    <t>Tình trạng sinh trưởng</t>
  </si>
  <si>
    <t>DT Thu hoạch (ha)</t>
  </si>
  <si>
    <t>DT. mất trắng (ha)</t>
  </si>
  <si>
    <t>Do thiên tai</t>
  </si>
  <si>
    <t>Do sâu bệnh</t>
  </si>
  <si>
    <t>CÂY NGẮN NGÀY</t>
  </si>
  <si>
    <t>Ngô</t>
  </si>
  <si>
    <t>Cây khác</t>
  </si>
  <si>
    <t>CÂY DÀI NGÀY</t>
  </si>
  <si>
    <t>Xoài</t>
  </si>
  <si>
    <t>Chuối</t>
  </si>
  <si>
    <t>Bưởi</t>
  </si>
  <si>
    <t>Nhãn</t>
  </si>
  <si>
    <t>Sầu riêng</t>
  </si>
  <si>
    <t>Chôm chôm</t>
  </si>
  <si>
    <t>Dứa</t>
  </si>
  <si>
    <t>Mít</t>
  </si>
  <si>
    <t>Măng cụt</t>
  </si>
  <si>
    <t>Ổi</t>
  </si>
  <si>
    <t>vanphongctt@gmail.com</t>
  </si>
  <si>
    <t>todubao@gmail.com</t>
  </si>
  <si>
    <t>2. Tình hình sản xuất:</t>
  </si>
  <si>
    <t>tốt</t>
  </si>
  <si>
    <t>Khoai lang (lũy kế)</t>
  </si>
  <si>
    <t>Rau, đậu các loại</t>
  </si>
  <si>
    <t>Ước NS (tấn/ha)</t>
  </si>
  <si>
    <t>Đậu các loại (đậu xanh)</t>
  </si>
  <si>
    <t>Sản lượng 
(tấn)</t>
  </si>
  <si>
    <t>1.2. Những vấn đề đặc biệt cần lưu ý liên quan đến sản xuất lúa:</t>
  </si>
  <si>
    <t>SỞ NÔNG NGHIỆP VÀ PTNT
HẬU GIANG</t>
  </si>
  <si>
    <t>Giá bán
đồng/kg)</t>
  </si>
  <si>
    <t>tốt</t>
  </si>
  <si>
    <t>CỘNG HÒA XÃ HỘI CHỦ NGHĨA VIỆT NAM
Độc lập - Tự do - Hạnh phúc</t>
  </si>
  <si>
    <t xml:space="preserve">CHI CỤC TRỒNG TRỌT VÀ </t>
  </si>
  <si>
    <t xml:space="preserve">                              BẢO VỆ THỰC VẬT</t>
  </si>
  <si>
    <t>Cam</t>
  </si>
  <si>
    <t>Quýt</t>
  </si>
  <si>
    <t>Chanh</t>
  </si>
  <si>
    <t>Nơi nhận:</t>
  </si>
  <si>
    <t>- Cục Trồng trọt;</t>
  </si>
  <si>
    <t>1.1. Về diễn biến thời tiết trong tuần</t>
  </si>
  <si>
    <t>Đông Xuân 2017-2018</t>
  </si>
  <si>
    <t>Mía năm 2017-2018</t>
  </si>
  <si>
    <t>Cây ăn trái</t>
  </si>
  <si>
    <t>Cây Dừa</t>
  </si>
  <si>
    <t>Lúa Hè Thu 2018</t>
  </si>
  <si>
    <t>Cán bộ dự báo</t>
  </si>
  <si>
    <t>Hồ Mỹ Hiền</t>
  </si>
  <si>
    <t xml:space="preserve">I. </t>
  </si>
  <si>
    <t xml:space="preserve">II. </t>
  </si>
  <si>
    <t xml:space="preserve">III. </t>
  </si>
  <si>
    <t xml:space="preserve">                                Đơn vị tính: Ha    </t>
  </si>
  <si>
    <t>Đơn Vị</t>
  </si>
  <si>
    <t>Hè Thu 2018</t>
  </si>
  <si>
    <t xml:space="preserve"> Kế hoạch Tỉnh </t>
  </si>
  <si>
    <t>Diện tích xuống giống</t>
  </si>
  <si>
    <t>Diện tích thu hoạch</t>
  </si>
  <si>
    <t>Ước NS (tạ/ha)</t>
  </si>
  <si>
    <t>Tổng số</t>
  </si>
  <si>
    <t>TP.Vị Thanh</t>
  </si>
  <si>
    <t>TX.Ngã Bảy</t>
  </si>
  <si>
    <t>H.Châu Thành A</t>
  </si>
  <si>
    <t>H.Châu Thành</t>
  </si>
  <si>
    <t>H.Phụng Hiệp</t>
  </si>
  <si>
    <t>H.Vị Thủy</t>
  </si>
  <si>
    <t>TX. Long Mỹ</t>
  </si>
  <si>
    <t>H.Long Mỹ</t>
  </si>
  <si>
    <t>Ghi chú:</t>
  </si>
  <si>
    <r>
      <t>Ghi chú:</t>
    </r>
    <r>
      <rPr>
        <b/>
        <sz val="14"/>
        <rFont val="Times New Roman"/>
        <family val="1"/>
      </rPr>
      <t xml:space="preserve"> Tần suất báo cáo</t>
    </r>
  </si>
  <si>
    <r>
      <t>- Cây lúa, ngô:</t>
    </r>
    <r>
      <rPr>
        <sz val="14"/>
        <rFont val="Times New Roman"/>
        <family val="1"/>
      </rPr>
      <t xml:space="preserve"> Báo cáo định kỳ mỗi tuần 01 lần vào thứ 5 hàng tuần. </t>
    </r>
  </si>
  <si>
    <r>
      <t>- Cây ngắn ngày:</t>
    </r>
    <r>
      <rPr>
        <sz val="14"/>
        <rFont val="Times New Roman"/>
        <family val="1"/>
      </rPr>
      <t xml:space="preserve">  Báo cáo định kỳ mỗi tháng 01 lần vào 25 hàng tháng.</t>
    </r>
  </si>
  <si>
    <r>
      <rPr>
        <b/>
        <i/>
        <sz val="14"/>
        <rFont val="Times New Roman"/>
        <family val="1"/>
      </rPr>
      <t>- Cây dài ngày:</t>
    </r>
    <r>
      <rPr>
        <sz val="14"/>
        <rFont val="Times New Roman"/>
        <family val="1"/>
      </rPr>
      <t xml:space="preserve"> Báo cáo định kỳ 3 tháng 01 lần vào ngày 25 tháng thứ 3.</t>
    </r>
  </si>
  <si>
    <r>
      <t xml:space="preserve">3. Hình thức báo cáo: </t>
    </r>
    <r>
      <rPr>
        <sz val="14"/>
        <rFont val="Times New Roman"/>
        <family val="1"/>
      </rPr>
      <t xml:space="preserve">Báo cáo qua các địa chỉ email sau: </t>
    </r>
  </si>
  <si>
    <t>Giá trị (đồng/ ha)</t>
  </si>
  <si>
    <t xml:space="preserve">TIẾN ĐỘ SẢN XUẤT NÔNG NGHIỆP </t>
  </si>
  <si>
    <t>Mãng cầu</t>
  </si>
  <si>
    <t>- Lưu: VT, PTT.</t>
  </si>
  <si>
    <t>- Lượng mưa trong tuần: Trong tuần qua tại Hậu Giang xuất hiện các đợt mưa lớn vào buổi chiều ở một số huyện trong tỉnh lượng mưa lên đến 20-40mm</t>
  </si>
  <si>
    <t>- Ẩm độ: trung bình 80 %  Cao 95 %  Thấp 65%.</t>
  </si>
  <si>
    <t xml:space="preserve">Nhận xét khác: Thời tiết trong những ngày tới, sáng nắng, đôi lúc âm u, chiều mưa, nhiệt độ chênh lệch giữa ngày và đêm rất lớn. Với điều kiện thời </t>
  </si>
  <si>
    <t xml:space="preserve">tiết như trên sẽ thuận lợi cho một số sinh vật phát triển gây hại trên một số loại cây trồng như: Rầy nâu, sâu cuốn lá, đạo ôn lá, đạo ôn cổ bông và </t>
  </si>
  <si>
    <t>lem lép hạt.</t>
  </si>
  <si>
    <t>chiếm 5,4%.</t>
  </si>
  <si>
    <t>- Số giờ nắng trong tuần: 60-63 giờ.</t>
  </si>
  <si>
    <t>Hậu Giang, ngày 15 tháng 06 năm 2018</t>
  </si>
  <si>
    <t xml:space="preserve">           Kỳ 24 từ ngày 11 - 15. 06. 2018</t>
  </si>
  <si>
    <t>- Nhiệt độ trung bình: 27-29 oC . Thấp 24 oC  Cao 32 oC.</t>
  </si>
  <si>
    <t xml:space="preserve">- Lúa Hè Thu 2018 đã xuống giống dứt điểm được 77.075,25 ha, đạt 100,36 % so kế hoạch, lúa đang ở giai đoạn đẻ nhánh đến trổ chín. Các giống lúa </t>
  </si>
  <si>
    <t xml:space="preserve">lúa được sử dụng chủ yếu như: OM 5451 chiếm 73,2 %, IR 50404 chiếm 17,3%, Đài thơm 8 chiếm 2,5%, OM 4900 chiếm 1,6%, còn lại giống khác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</si>
</sst>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,##0.0000_);\(#,##0.0000\)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0"/>
      <name val="VNI-Times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10"/>
      <name val="Times New Roman"/>
      <family val="1"/>
    </font>
    <font>
      <i/>
      <u/>
      <sz val="14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  <scheme val="minor"/>
    </font>
    <font>
      <i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43" fontId="7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3" fillId="0" borderId="0" xfId="3" quotePrefix="1" applyFont="1" applyAlignment="1">
      <alignment horizontal="left" vertical="center"/>
    </xf>
    <xf numFmtId="0" fontId="6" fillId="0" borderId="0" xfId="3" quotePrefix="1" applyFont="1" applyAlignment="1">
      <alignment horizontal="left" vertical="center"/>
    </xf>
    <xf numFmtId="4" fontId="3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 wrapText="1"/>
    </xf>
    <xf numFmtId="164" fontId="3" fillId="0" borderId="2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6" fillId="0" borderId="0" xfId="3" applyFont="1" applyBorder="1" applyAlignment="1"/>
    <xf numFmtId="3" fontId="6" fillId="0" borderId="0" xfId="3" applyNumberFormat="1" applyFont="1" applyAlignment="1"/>
    <xf numFmtId="0" fontId="3" fillId="0" borderId="0" xfId="3" applyFont="1" applyBorder="1" applyAlignment="1">
      <alignment vertical="top"/>
    </xf>
    <xf numFmtId="165" fontId="3" fillId="0" borderId="0" xfId="4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3" applyFont="1"/>
    <xf numFmtId="0" fontId="10" fillId="0" borderId="0" xfId="0" quotePrefix="1" applyFont="1"/>
    <xf numFmtId="164" fontId="3" fillId="0" borderId="0" xfId="0" applyNumberFormat="1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6" fillId="0" borderId="2" xfId="0" applyFont="1" applyBorder="1" applyAlignment="1">
      <alignment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0" borderId="0" xfId="3" applyFont="1" applyAlignment="1"/>
    <xf numFmtId="164" fontId="4" fillId="0" borderId="0" xfId="0" applyNumberFormat="1" applyFont="1"/>
    <xf numFmtId="3" fontId="6" fillId="0" borderId="2" xfId="2" applyNumberFormat="1" applyFont="1" applyFill="1" applyBorder="1" applyAlignment="1">
      <alignment horizontal="right" vertical="center" wrapText="1"/>
    </xf>
    <xf numFmtId="4" fontId="6" fillId="0" borderId="2" xfId="2" applyNumberFormat="1" applyFont="1" applyFill="1" applyBorder="1" applyAlignment="1">
      <alignment horizontal="left" vertical="center" wrapText="1"/>
    </xf>
    <xf numFmtId="164" fontId="3" fillId="0" borderId="0" xfId="0" applyNumberFormat="1" applyFont="1"/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4" fontId="6" fillId="0" borderId="2" xfId="2" applyNumberFormat="1" applyFont="1" applyFill="1" applyBorder="1" applyAlignment="1">
      <alignment horizontal="right" vertical="center" wrapText="1"/>
    </xf>
    <xf numFmtId="0" fontId="8" fillId="0" borderId="0" xfId="0" applyFont="1"/>
    <xf numFmtId="3" fontId="3" fillId="0" borderId="2" xfId="2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4" fontId="4" fillId="0" borderId="0" xfId="0" applyNumberFormat="1" applyFont="1"/>
    <xf numFmtId="0" fontId="6" fillId="0" borderId="0" xfId="3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3" applyFont="1" applyAlignment="1">
      <alignment horizontal="center"/>
    </xf>
    <xf numFmtId="0" fontId="15" fillId="0" borderId="0" xfId="3" applyFont="1" applyBorder="1"/>
    <xf numFmtId="0" fontId="15" fillId="0" borderId="0" xfId="3" applyFont="1"/>
    <xf numFmtId="0" fontId="10" fillId="0" borderId="0" xfId="0" applyFont="1"/>
    <xf numFmtId="0" fontId="3" fillId="2" borderId="0" xfId="3" applyFont="1" applyFill="1" applyBorder="1" applyAlignment="1">
      <alignment vertical="top"/>
    </xf>
    <xf numFmtId="0" fontId="17" fillId="0" borderId="0" xfId="3" applyFont="1" applyBorder="1" applyAlignment="1">
      <alignment horizontal="center" vertical="top"/>
    </xf>
    <xf numFmtId="0" fontId="3" fillId="0" borderId="0" xfId="3" applyFont="1"/>
    <xf numFmtId="0" fontId="13" fillId="2" borderId="0" xfId="3" applyFont="1" applyFill="1" applyAlignment="1">
      <alignment horizontal="left"/>
    </xf>
    <xf numFmtId="165" fontId="13" fillId="0" borderId="0" xfId="4" applyNumberFormat="1" applyFont="1"/>
    <xf numFmtId="0" fontId="13" fillId="0" borderId="0" xfId="3" applyFont="1" applyAlignment="1"/>
    <xf numFmtId="0" fontId="13" fillId="0" borderId="0" xfId="3" applyFont="1" applyAlignment="1">
      <alignment horizontal="right"/>
    </xf>
    <xf numFmtId="0" fontId="18" fillId="0" borderId="0" xfId="0" applyFont="1"/>
    <xf numFmtId="0" fontId="19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5" fillId="0" borderId="0" xfId="3" applyFont="1" applyAlignment="1"/>
    <xf numFmtId="0" fontId="19" fillId="2" borderId="0" xfId="3" applyFont="1" applyFill="1" applyAlignment="1">
      <alignment horizontal="right"/>
    </xf>
    <xf numFmtId="0" fontId="19" fillId="0" borderId="0" xfId="3" applyFont="1" applyAlignment="1">
      <alignment horizontal="left"/>
    </xf>
    <xf numFmtId="165" fontId="10" fillId="0" borderId="0" xfId="4" applyNumberFormat="1" applyFont="1"/>
    <xf numFmtId="0" fontId="19" fillId="0" borderId="0" xfId="3" applyFont="1" applyAlignment="1"/>
    <xf numFmtId="3" fontId="21" fillId="0" borderId="0" xfId="3" applyNumberFormat="1" applyFont="1" applyFill="1" applyBorder="1" applyAlignment="1">
      <alignment horizontal="center"/>
    </xf>
    <xf numFmtId="0" fontId="12" fillId="0" borderId="0" xfId="3" applyFont="1"/>
    <xf numFmtId="0" fontId="15" fillId="2" borderId="0" xfId="3" applyFont="1" applyFill="1"/>
    <xf numFmtId="0" fontId="17" fillId="0" borderId="0" xfId="3" applyFont="1" applyBorder="1" applyAlignment="1">
      <alignment horizontal="center"/>
    </xf>
    <xf numFmtId="165" fontId="17" fillId="0" borderId="0" xfId="4" applyNumberFormat="1" applyFont="1" applyBorder="1" applyAlignment="1">
      <alignment horizontal="center"/>
    </xf>
    <xf numFmtId="4" fontId="10" fillId="0" borderId="0" xfId="0" applyNumberFormat="1" applyFont="1"/>
    <xf numFmtId="0" fontId="17" fillId="0" borderId="0" xfId="3" applyFont="1"/>
    <xf numFmtId="0" fontId="6" fillId="0" borderId="1" xfId="0" applyFont="1" applyBorder="1" applyAlignment="1">
      <alignment horizontal="center" vertical="top" wrapText="1"/>
    </xf>
    <xf numFmtId="4" fontId="6" fillId="0" borderId="0" xfId="4" applyNumberFormat="1" applyFont="1" applyFill="1" applyBorder="1" applyAlignment="1">
      <alignment horizontal="center"/>
    </xf>
    <xf numFmtId="0" fontId="15" fillId="0" borderId="0" xfId="3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Fill="1" applyBorder="1" applyAlignment="1">
      <alignment horizontal="right" wrapText="1"/>
    </xf>
    <xf numFmtId="4" fontId="14" fillId="0" borderId="0" xfId="0" applyNumberFormat="1" applyFont="1"/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 wrapText="1"/>
    </xf>
    <xf numFmtId="3" fontId="14" fillId="0" borderId="0" xfId="0" applyNumberFormat="1" applyFont="1"/>
    <xf numFmtId="0" fontId="17" fillId="0" borderId="0" xfId="3" applyFont="1" applyFill="1" applyBorder="1"/>
    <xf numFmtId="0" fontId="17" fillId="0" borderId="0" xfId="3" applyFont="1" applyFill="1"/>
    <xf numFmtId="4" fontId="17" fillId="0" borderId="0" xfId="3" applyNumberFormat="1" applyFont="1" applyFill="1" applyBorder="1"/>
    <xf numFmtId="0" fontId="3" fillId="0" borderId="2" xfId="0" applyFont="1" applyBorder="1" applyAlignment="1">
      <alignment wrapText="1"/>
    </xf>
    <xf numFmtId="164" fontId="17" fillId="0" borderId="0" xfId="3" applyNumberFormat="1" applyFont="1" applyFill="1" applyBorder="1"/>
    <xf numFmtId="0" fontId="3" fillId="0" borderId="2" xfId="0" applyFont="1" applyFill="1" applyBorder="1"/>
    <xf numFmtId="0" fontId="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166" fontId="3" fillId="0" borderId="0" xfId="3" applyNumberFormat="1" applyFont="1" applyAlignment="1">
      <alignment vertical="center"/>
    </xf>
    <xf numFmtId="4" fontId="3" fillId="0" borderId="0" xfId="0" applyNumberFormat="1" applyFont="1" applyBorder="1" applyAlignment="1">
      <alignment horizontal="right"/>
    </xf>
    <xf numFmtId="165" fontId="3" fillId="0" borderId="0" xfId="4" applyNumberFormat="1" applyFont="1" applyBorder="1" applyAlignment="1">
      <alignment vertical="center"/>
    </xf>
    <xf numFmtId="4" fontId="3" fillId="0" borderId="0" xfId="3" applyNumberFormat="1" applyFont="1" applyFill="1" applyBorder="1" applyAlignment="1">
      <alignment vertical="center"/>
    </xf>
    <xf numFmtId="3" fontId="3" fillId="0" borderId="0" xfId="3" applyNumberFormat="1" applyFont="1" applyBorder="1" applyAlignment="1">
      <alignment horizontal="center" vertical="center"/>
    </xf>
    <xf numFmtId="4" fontId="3" fillId="0" borderId="0" xfId="3" applyNumberFormat="1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3" applyFont="1" applyAlignment="1">
      <alignment horizontal="left"/>
    </xf>
    <xf numFmtId="0" fontId="3" fillId="2" borderId="0" xfId="3" applyFont="1" applyFill="1" applyAlignment="1">
      <alignment horizontal="left"/>
    </xf>
    <xf numFmtId="0" fontId="10" fillId="2" borderId="0" xfId="0" applyFont="1" applyFill="1"/>
    <xf numFmtId="0" fontId="22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3" applyFont="1" applyAlignment="1"/>
    <xf numFmtId="0" fontId="6" fillId="0" borderId="0" xfId="3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indent="5"/>
    </xf>
    <xf numFmtId="0" fontId="8" fillId="0" borderId="0" xfId="0" quotePrefix="1" applyFont="1" applyAlignment="1">
      <alignment horizontal="left" vertical="center" indent="5"/>
    </xf>
    <xf numFmtId="0" fontId="8" fillId="0" borderId="0" xfId="0" applyFont="1" applyAlignment="1">
      <alignment vertical="center"/>
    </xf>
    <xf numFmtId="0" fontId="25" fillId="0" borderId="0" xfId="1" applyFont="1"/>
    <xf numFmtId="3" fontId="6" fillId="0" borderId="2" xfId="2" applyNumberFormat="1" applyFont="1" applyFill="1" applyBorder="1" applyAlignment="1">
      <alignment horizontal="center" vertical="center" wrapText="1"/>
    </xf>
    <xf numFmtId="0" fontId="26" fillId="0" borderId="0" xfId="0" quotePrefix="1" applyFont="1"/>
    <xf numFmtId="4" fontId="6" fillId="0" borderId="2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" fontId="3" fillId="0" borderId="2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6" fillId="0" borderId="4" xfId="2" applyNumberFormat="1" applyFont="1" applyFill="1" applyBorder="1" applyAlignment="1">
      <alignment horizontal="left" vertical="center" wrapText="1"/>
    </xf>
    <xf numFmtId="3" fontId="6" fillId="0" borderId="6" xfId="2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3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0" xfId="3" quotePrefix="1" applyFont="1" applyAlignment="1">
      <alignment horizontal="left" vertical="center" wrapText="1"/>
    </xf>
    <xf numFmtId="0" fontId="3" fillId="0" borderId="0" xfId="0" quotePrefix="1" applyFont="1" applyAlignment="1">
      <alignment horizontal="left" vertical="center"/>
    </xf>
    <xf numFmtId="0" fontId="3" fillId="0" borderId="0" xfId="3" applyFont="1" applyAlignment="1"/>
    <xf numFmtId="0" fontId="6" fillId="0" borderId="0" xfId="3" applyFont="1" applyAlignment="1"/>
    <xf numFmtId="0" fontId="6" fillId="0" borderId="0" xfId="3" applyFont="1" applyAlignment="1">
      <alignment horizontal="center"/>
    </xf>
    <xf numFmtId="0" fontId="16" fillId="0" borderId="0" xfId="3" applyFont="1" applyBorder="1" applyAlignment="1">
      <alignment horizontal="center"/>
    </xf>
    <xf numFmtId="3" fontId="20" fillId="0" borderId="0" xfId="3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9" fillId="0" borderId="0" xfId="3" applyFont="1"/>
    <xf numFmtId="0" fontId="30" fillId="0" borderId="0" xfId="3" applyFont="1" applyFill="1"/>
    <xf numFmtId="0" fontId="30" fillId="0" borderId="0" xfId="3" applyFont="1"/>
    <xf numFmtId="0" fontId="30" fillId="0" borderId="0" xfId="3" applyFont="1" applyAlignment="1">
      <alignment vertical="center"/>
    </xf>
  </cellXfs>
  <cellStyles count="5">
    <cellStyle name="Comma" xfId="4" builtinId="3"/>
    <cellStyle name="Hyperlink" xfId="1" builtinId="8"/>
    <cellStyle name="Normal" xfId="0" builtinId="0"/>
    <cellStyle name="Normal_Trang1" xfId="3"/>
    <cellStyle name="Normal_Trang4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519113</xdr:colOff>
      <xdr:row>0</xdr:row>
      <xdr:rowOff>433388</xdr:rowOff>
    </xdr:from>
    <xdr:to>
      <xdr:col>9</xdr:col>
      <xdr:colOff>357188</xdr:colOff>
      <xdr:row>0</xdr:row>
      <xdr:rowOff>433388</xdr:rowOff>
    </xdr:to>
    <xdr:cxnSp macro="">
      <xdr:nvCxnSpPr>
        <xdr:cNvPr id="2" name="Straight Connector 1"/>
        <xdr:cNvCxnSpPr/>
      </xdr:nvCxnSpPr>
      <xdr:spPr>
        <a:xfrm>
          <a:off x="5291138" y="433388"/>
          <a:ext cx="1876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755651</xdr:colOff>
      <xdr:row>3</xdr:row>
      <xdr:rowOff>19050</xdr:rowOff>
    </xdr:from>
    <xdr:to>
      <xdr:col>2</xdr:col>
      <xdr:colOff>488951</xdr:colOff>
      <xdr:row>3</xdr:row>
      <xdr:rowOff>20638</xdr:rowOff>
    </xdr:to>
    <xdr:cxnSp macro="">
      <xdr:nvCxnSpPr>
        <xdr:cNvPr id="3" name="Straight Connector 2"/>
        <xdr:cNvCxnSpPr/>
      </xdr:nvCxnSpPr>
      <xdr:spPr>
        <a:xfrm>
          <a:off x="1083073" y="981472"/>
          <a:ext cx="13208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</xdr:row>
      <xdr:rowOff>0</xdr:rowOff>
    </xdr:from>
    <xdr:to>
      <xdr:col>6</xdr:col>
      <xdr:colOff>333375</xdr:colOff>
      <xdr:row>6</xdr:row>
      <xdr:rowOff>0</xdr:rowOff>
    </xdr:to>
    <xdr:cxnSp macro="">
      <xdr:nvCxnSpPr>
        <xdr:cNvPr id="4" name="Straight Connector 3"/>
        <xdr:cNvCxnSpPr/>
      </xdr:nvCxnSpPr>
      <xdr:spPr>
        <a:xfrm flipV="1">
          <a:off x="4429125" y="1657350"/>
          <a:ext cx="876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</xdr:row>
      <xdr:rowOff>0</xdr:rowOff>
    </xdr:from>
    <xdr:to>
      <xdr:col>6</xdr:col>
      <xdr:colOff>466725</xdr:colOff>
      <xdr:row>6</xdr:row>
      <xdr:rowOff>1588</xdr:rowOff>
    </xdr:to>
    <xdr:cxnSp macro="">
      <xdr:nvCxnSpPr>
        <xdr:cNvPr id="20" name="Straight Connector 19"/>
        <xdr:cNvCxnSpPr/>
      </xdr:nvCxnSpPr>
      <xdr:spPr>
        <a:xfrm>
          <a:off x="4429125" y="1657350"/>
          <a:ext cx="1009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5</xdr:row>
      <xdr:rowOff>238125</xdr:rowOff>
    </xdr:from>
    <xdr:to>
      <xdr:col>7</xdr:col>
      <xdr:colOff>533400</xdr:colOff>
      <xdr:row>5</xdr:row>
      <xdr:rowOff>238126</xdr:rowOff>
    </xdr:to>
    <xdr:cxnSp macro="">
      <xdr:nvCxnSpPr>
        <xdr:cNvPr id="22" name="Straight Connector 21"/>
        <xdr:cNvCxnSpPr/>
      </xdr:nvCxnSpPr>
      <xdr:spPr>
        <a:xfrm flipV="1">
          <a:off x="4086225" y="1666875"/>
          <a:ext cx="22098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nphongctt@gmail.com" TargetMode="External"/><Relationship Id="rId1" Type="http://schemas.openxmlformats.org/officeDocument/2006/relationships/hyperlink" Target="mailto:todubao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topLeftCell="A41" zoomScale="110" zoomScaleNormal="110" workbookViewId="0">
      <selection activeCell="M23" sqref="M23"/>
    </sheetView>
  </sheetViews>
  <sheetFormatPr defaultRowHeight="18.75"/>
  <cols>
    <col min="1" max="1" width="4.85546875" style="1" customWidth="1"/>
    <col min="2" max="2" width="23.85546875" style="1" customWidth="1"/>
    <col min="3" max="3" width="11.140625" style="1" customWidth="1"/>
    <col min="4" max="4" width="14.140625" style="1" customWidth="1"/>
    <col min="5" max="5" width="11.28515625" style="1" customWidth="1"/>
    <col min="6" max="6" width="11.7109375" style="1" customWidth="1"/>
    <col min="7" max="7" width="9.42578125" style="25" customWidth="1"/>
    <col min="8" max="8" width="13.140625" style="1" customWidth="1"/>
    <col min="9" max="9" width="10.5703125" style="1" customWidth="1"/>
    <col min="10" max="10" width="14.42578125" style="1" customWidth="1"/>
    <col min="11" max="11" width="9.28515625" style="1" customWidth="1"/>
    <col min="12" max="12" width="9.85546875" style="1" customWidth="1"/>
    <col min="13" max="13" width="19.140625" style="1" customWidth="1"/>
    <col min="14" max="14" width="14.85546875" style="1" customWidth="1"/>
    <col min="15" max="16384" width="9.140625" style="1"/>
  </cols>
  <sheetData>
    <row r="1" spans="1:21" ht="36" customHeight="1">
      <c r="A1" s="127" t="s">
        <v>35</v>
      </c>
      <c r="B1" s="127"/>
      <c r="C1" s="127"/>
      <c r="D1" s="127"/>
      <c r="F1" s="128" t="s">
        <v>38</v>
      </c>
      <c r="G1" s="129"/>
      <c r="H1" s="129"/>
      <c r="I1" s="129"/>
      <c r="J1" s="129"/>
      <c r="K1" s="129"/>
    </row>
    <row r="2" spans="1:21">
      <c r="A2" s="130" t="s">
        <v>39</v>
      </c>
      <c r="B2" s="130"/>
      <c r="C2" s="130"/>
      <c r="D2" s="130"/>
      <c r="F2" s="121"/>
      <c r="G2" s="121"/>
      <c r="H2" s="121"/>
      <c r="I2" s="121"/>
      <c r="J2" s="121"/>
      <c r="K2" s="121"/>
      <c r="M2" s="102"/>
      <c r="N2" s="103"/>
      <c r="O2" s="103"/>
      <c r="P2" s="103"/>
      <c r="Q2" s="103"/>
      <c r="R2" s="103"/>
      <c r="S2" s="103"/>
      <c r="T2" s="103"/>
      <c r="U2" s="103"/>
    </row>
    <row r="3" spans="1:21">
      <c r="A3" s="22"/>
      <c r="B3" s="101" t="s">
        <v>40</v>
      </c>
      <c r="C3" s="22"/>
      <c r="D3" s="22"/>
      <c r="H3" s="110" t="s">
        <v>90</v>
      </c>
      <c r="M3" s="103"/>
      <c r="N3" s="103"/>
      <c r="O3" s="103"/>
      <c r="P3" s="103"/>
      <c r="Q3" s="132"/>
      <c r="R3" s="132"/>
      <c r="S3" s="132"/>
      <c r="T3" s="132"/>
      <c r="U3" s="10"/>
    </row>
    <row r="4" spans="1:21" s="22" customFormat="1" ht="16.5">
      <c r="G4" s="28"/>
      <c r="M4" s="11"/>
      <c r="N4" s="11"/>
      <c r="O4" s="12"/>
      <c r="P4" s="103"/>
      <c r="Q4" s="12"/>
      <c r="R4" s="13"/>
      <c r="S4" s="12"/>
      <c r="T4" s="12"/>
      <c r="U4" s="12"/>
    </row>
    <row r="5" spans="1:21" ht="20.25">
      <c r="C5" s="131" t="s">
        <v>0</v>
      </c>
      <c r="D5" s="131"/>
      <c r="E5" s="131"/>
      <c r="F5" s="131"/>
      <c r="G5" s="131"/>
      <c r="H5" s="131"/>
      <c r="I5" s="131"/>
      <c r="J5" s="131"/>
      <c r="K5" s="22"/>
      <c r="L5" s="22"/>
      <c r="P5" s="103"/>
    </row>
    <row r="6" spans="1:21" ht="19.5" customHeight="1">
      <c r="C6" s="101"/>
      <c r="D6" s="101"/>
      <c r="E6" s="134" t="s">
        <v>91</v>
      </c>
      <c r="F6" s="134"/>
      <c r="G6" s="134"/>
      <c r="H6" s="134"/>
      <c r="I6" s="134"/>
      <c r="J6" s="134"/>
      <c r="K6" s="134"/>
      <c r="L6" s="134"/>
      <c r="P6" s="103"/>
    </row>
    <row r="7" spans="1:21" ht="27.75" hidden="1" customHeight="1">
      <c r="C7" s="100"/>
      <c r="D7" s="100"/>
      <c r="E7" s="100"/>
      <c r="F7" s="100"/>
      <c r="G7" s="29"/>
      <c r="H7" s="100"/>
      <c r="I7" s="100"/>
      <c r="J7" s="100"/>
    </row>
    <row r="8" spans="1:21" ht="18" customHeight="1">
      <c r="A8" s="133" t="s">
        <v>1</v>
      </c>
      <c r="B8" s="133"/>
      <c r="C8" s="101"/>
      <c r="D8" s="101"/>
      <c r="E8" s="101"/>
      <c r="F8" s="101"/>
      <c r="G8" s="30"/>
      <c r="H8" s="101"/>
      <c r="I8" s="101"/>
      <c r="J8" s="100"/>
    </row>
    <row r="9" spans="1:21" ht="18" customHeight="1">
      <c r="A9" s="3" t="s">
        <v>46</v>
      </c>
      <c r="B9" s="2"/>
      <c r="C9" s="101"/>
      <c r="D9" s="101"/>
      <c r="E9" s="101"/>
      <c r="F9" s="101"/>
      <c r="G9" s="30"/>
      <c r="H9" s="101"/>
      <c r="I9" s="101"/>
      <c r="J9" s="100"/>
    </row>
    <row r="10" spans="1:21" ht="18" customHeight="1">
      <c r="A10" s="2" t="s">
        <v>92</v>
      </c>
      <c r="B10" s="2"/>
      <c r="C10" s="101"/>
      <c r="D10" s="101"/>
      <c r="E10" s="101"/>
      <c r="F10" s="101"/>
      <c r="G10" s="30"/>
      <c r="H10" s="101"/>
      <c r="I10" s="101"/>
      <c r="J10" s="100"/>
    </row>
    <row r="11" spans="1:21" ht="18" customHeight="1">
      <c r="A11" s="2" t="s">
        <v>84</v>
      </c>
      <c r="B11" s="2"/>
      <c r="C11" s="101"/>
      <c r="D11" s="101"/>
      <c r="E11" s="101"/>
      <c r="F11" s="101"/>
      <c r="G11" s="30"/>
      <c r="H11" s="101"/>
      <c r="I11" s="101"/>
      <c r="J11" s="100"/>
    </row>
    <row r="12" spans="1:21" ht="18" customHeight="1">
      <c r="A12" s="2" t="s">
        <v>83</v>
      </c>
      <c r="B12" s="2"/>
      <c r="C12" s="101"/>
      <c r="D12" s="101"/>
      <c r="E12" s="101"/>
      <c r="F12" s="101"/>
      <c r="G12" s="30"/>
      <c r="H12" s="101"/>
      <c r="I12" s="101"/>
      <c r="J12" s="100"/>
    </row>
    <row r="13" spans="1:21" ht="18" customHeight="1">
      <c r="A13" s="2" t="s">
        <v>89</v>
      </c>
      <c r="B13" s="2"/>
      <c r="C13" s="101"/>
      <c r="D13" s="101"/>
      <c r="E13" s="101"/>
      <c r="F13" s="101"/>
      <c r="G13" s="30"/>
      <c r="H13" s="101"/>
      <c r="I13" s="101"/>
      <c r="J13" s="100"/>
    </row>
    <row r="14" spans="1:21" ht="18.75" customHeight="1">
      <c r="A14" s="137" t="s">
        <v>85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21" ht="18" customHeight="1">
      <c r="A15" s="137" t="s">
        <v>86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21" ht="18" customHeight="1">
      <c r="A16" s="120" t="s">
        <v>87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4" ht="18" customHeight="1">
      <c r="A17" s="3" t="s">
        <v>34</v>
      </c>
      <c r="B17" s="9"/>
      <c r="C17" s="9"/>
      <c r="D17" s="9"/>
      <c r="E17" s="9"/>
      <c r="F17" s="9"/>
      <c r="G17" s="18"/>
      <c r="H17" s="9"/>
      <c r="I17" s="9"/>
      <c r="J17" s="15"/>
      <c r="K17" s="15"/>
      <c r="L17" s="15"/>
    </row>
    <row r="18" spans="1:14" ht="18" customHeight="1">
      <c r="A18" s="137" t="s">
        <v>93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4" ht="18" customHeight="1">
      <c r="A19" s="138" t="s">
        <v>94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1:14" ht="18" customHeight="1">
      <c r="A20" s="115" t="s">
        <v>88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4" ht="16.5" customHeight="1">
      <c r="A21" s="14" t="s">
        <v>27</v>
      </c>
      <c r="C21" s="22"/>
      <c r="D21" s="22"/>
      <c r="E21" s="22"/>
      <c r="F21" s="22"/>
      <c r="G21" s="28"/>
      <c r="H21" s="22"/>
      <c r="I21" s="22"/>
    </row>
    <row r="22" spans="1:14" ht="1.5" customHeight="1">
      <c r="A22" s="22"/>
      <c r="B22" s="22"/>
      <c r="C22" s="22"/>
      <c r="D22" s="22"/>
      <c r="E22" s="22"/>
      <c r="F22" s="22"/>
      <c r="G22" s="28"/>
      <c r="H22" s="22"/>
      <c r="I22" s="22"/>
    </row>
    <row r="23" spans="1:14" ht="32.25" customHeight="1">
      <c r="A23" s="123" t="s">
        <v>2</v>
      </c>
      <c r="B23" s="123" t="s">
        <v>3</v>
      </c>
      <c r="C23" s="123" t="s">
        <v>4</v>
      </c>
      <c r="D23" s="123" t="s">
        <v>5</v>
      </c>
      <c r="E23" s="123" t="s">
        <v>6</v>
      </c>
      <c r="F23" s="123" t="s">
        <v>7</v>
      </c>
      <c r="G23" s="135" t="s">
        <v>31</v>
      </c>
      <c r="H23" s="123" t="s">
        <v>33</v>
      </c>
      <c r="I23" s="123" t="s">
        <v>36</v>
      </c>
      <c r="J23" s="123" t="s">
        <v>79</v>
      </c>
      <c r="K23" s="125" t="s">
        <v>8</v>
      </c>
      <c r="L23" s="126"/>
    </row>
    <row r="24" spans="1:14" ht="32.25" customHeight="1">
      <c r="A24" s="124"/>
      <c r="B24" s="124"/>
      <c r="C24" s="124"/>
      <c r="D24" s="124"/>
      <c r="E24" s="124"/>
      <c r="F24" s="124"/>
      <c r="G24" s="136"/>
      <c r="H24" s="124"/>
      <c r="I24" s="124"/>
      <c r="J24" s="124"/>
      <c r="K24" s="23" t="s">
        <v>9</v>
      </c>
      <c r="L24" s="23" t="s">
        <v>10</v>
      </c>
    </row>
    <row r="25" spans="1:14" s="20" customFormat="1" ht="17.25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40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</row>
    <row r="26" spans="1:14" ht="18.75" customHeight="1">
      <c r="A26" s="118" t="s">
        <v>11</v>
      </c>
      <c r="B26" s="119"/>
      <c r="C26" s="41"/>
      <c r="D26" s="21"/>
      <c r="E26" s="21"/>
      <c r="F26" s="21"/>
      <c r="G26" s="31"/>
      <c r="H26" s="21"/>
      <c r="I26" s="21"/>
      <c r="J26" s="21"/>
      <c r="K26" s="21"/>
      <c r="L26" s="21"/>
      <c r="M26" s="25"/>
    </row>
    <row r="27" spans="1:14" ht="14.25" customHeight="1">
      <c r="A27" s="35">
        <v>1</v>
      </c>
      <c r="B27" s="4" t="s">
        <v>47</v>
      </c>
      <c r="C27" s="8">
        <v>77700</v>
      </c>
      <c r="D27" s="8">
        <v>77917.399999999994</v>
      </c>
      <c r="E27" s="8" t="s">
        <v>37</v>
      </c>
      <c r="F27" s="5">
        <f>'cây lúa'!D10</f>
        <v>77917.38</v>
      </c>
      <c r="G27" s="5">
        <v>7.76</v>
      </c>
      <c r="H27" s="8">
        <f>G27*F27</f>
        <v>604638.86880000005</v>
      </c>
      <c r="I27" s="6">
        <v>6000</v>
      </c>
      <c r="J27" s="6">
        <f>I27*G27*1000</f>
        <v>46560000</v>
      </c>
      <c r="K27" s="5"/>
      <c r="L27" s="5"/>
      <c r="M27" s="25"/>
      <c r="N27" s="7"/>
    </row>
    <row r="28" spans="1:14" ht="14.25" customHeight="1">
      <c r="A28" s="35">
        <v>2</v>
      </c>
      <c r="B28" s="4" t="s">
        <v>51</v>
      </c>
      <c r="C28" s="8">
        <v>76800</v>
      </c>
      <c r="D28" s="8">
        <f>'cây lúa'!G10</f>
        <v>77075.25</v>
      </c>
      <c r="E28" s="8" t="s">
        <v>28</v>
      </c>
      <c r="F28" s="8">
        <f>'cây lúa'!H10</f>
        <v>2080</v>
      </c>
      <c r="G28" s="5">
        <v>6.14</v>
      </c>
      <c r="H28" s="8">
        <f>G28*F28</f>
        <v>12771.199999999999</v>
      </c>
      <c r="I28" s="6">
        <v>5200</v>
      </c>
      <c r="J28" s="6">
        <f>I28*G28*1000</f>
        <v>31928000</v>
      </c>
      <c r="K28" s="5"/>
      <c r="L28" s="5"/>
      <c r="M28" s="25"/>
      <c r="N28" s="7"/>
    </row>
    <row r="29" spans="1:14" ht="14.25" customHeight="1">
      <c r="A29" s="35">
        <v>3</v>
      </c>
      <c r="B29" s="4" t="s">
        <v>12</v>
      </c>
      <c r="C29" s="8">
        <v>3000</v>
      </c>
      <c r="D29" s="8">
        <v>1755</v>
      </c>
      <c r="E29" s="8" t="s">
        <v>28</v>
      </c>
      <c r="F29" s="8">
        <v>1208</v>
      </c>
      <c r="G29" s="8">
        <v>6.8</v>
      </c>
      <c r="H29" s="8">
        <f t="shared" ref="H29" si="0">F29*G29</f>
        <v>8214.4</v>
      </c>
      <c r="I29" s="6">
        <v>5500</v>
      </c>
      <c r="J29" s="6">
        <f>I29*G29*1000</f>
        <v>37400000</v>
      </c>
      <c r="K29" s="5"/>
      <c r="L29" s="5"/>
      <c r="M29" s="25"/>
      <c r="N29" s="37"/>
    </row>
    <row r="30" spans="1:14" ht="14.25" customHeight="1">
      <c r="A30" s="35">
        <v>4</v>
      </c>
      <c r="B30" s="4" t="s">
        <v>29</v>
      </c>
      <c r="C30" s="8"/>
      <c r="D30" s="8">
        <v>20.5</v>
      </c>
      <c r="E30" s="8" t="s">
        <v>37</v>
      </c>
      <c r="F30" s="8">
        <v>15</v>
      </c>
      <c r="G30" s="8">
        <v>6</v>
      </c>
      <c r="H30" s="8">
        <f>G30*F30</f>
        <v>90</v>
      </c>
      <c r="I30" s="6">
        <v>10000</v>
      </c>
      <c r="J30" s="6">
        <f t="shared" ref="J30" si="1">I30*G30*1000</f>
        <v>60000000</v>
      </c>
      <c r="K30" s="5"/>
      <c r="L30" s="5"/>
      <c r="M30" s="25"/>
    </row>
    <row r="31" spans="1:14" ht="14.25" customHeight="1">
      <c r="A31" s="35">
        <v>5</v>
      </c>
      <c r="B31" s="4" t="s">
        <v>30</v>
      </c>
      <c r="C31" s="8">
        <v>16000</v>
      </c>
      <c r="D31" s="8">
        <v>12617.5</v>
      </c>
      <c r="E31" s="8" t="s">
        <v>37</v>
      </c>
      <c r="F31" s="8">
        <v>10948</v>
      </c>
      <c r="G31" s="8">
        <v>12.5</v>
      </c>
      <c r="H31" s="8">
        <f t="shared" ref="H31:H33" si="2">F31*G31</f>
        <v>136850</v>
      </c>
      <c r="I31" s="6">
        <v>10000</v>
      </c>
      <c r="J31" s="6">
        <f t="shared" ref="J31:J33" si="3">I31*G31*1000</f>
        <v>125000000</v>
      </c>
      <c r="K31" s="5"/>
      <c r="L31" s="5"/>
      <c r="M31" s="25"/>
      <c r="N31" s="37"/>
    </row>
    <row r="32" spans="1:14" ht="14.25" customHeight="1">
      <c r="A32" s="35">
        <v>6</v>
      </c>
      <c r="B32" s="4" t="s">
        <v>32</v>
      </c>
      <c r="C32" s="8"/>
      <c r="D32" s="8">
        <v>20</v>
      </c>
      <c r="E32" s="8" t="s">
        <v>28</v>
      </c>
      <c r="F32" s="8">
        <v>18</v>
      </c>
      <c r="G32" s="8">
        <v>1.25</v>
      </c>
      <c r="H32" s="8">
        <f t="shared" si="2"/>
        <v>22.5</v>
      </c>
      <c r="I32" s="6">
        <v>25000</v>
      </c>
      <c r="J32" s="6">
        <f t="shared" si="3"/>
        <v>31250000</v>
      </c>
      <c r="K32" s="5"/>
      <c r="L32" s="5"/>
      <c r="M32" s="25"/>
      <c r="N32" s="25"/>
    </row>
    <row r="33" spans="1:14" ht="14.25" customHeight="1">
      <c r="A33" s="35">
        <v>7</v>
      </c>
      <c r="B33" s="4" t="s">
        <v>13</v>
      </c>
      <c r="C33" s="8"/>
      <c r="D33" s="8">
        <v>598</v>
      </c>
      <c r="E33" s="8" t="s">
        <v>28</v>
      </c>
      <c r="F33" s="8">
        <v>353</v>
      </c>
      <c r="G33" s="8">
        <v>8</v>
      </c>
      <c r="H33" s="8">
        <f t="shared" si="2"/>
        <v>2824</v>
      </c>
      <c r="I33" s="6">
        <v>8000</v>
      </c>
      <c r="J33" s="6">
        <f t="shared" si="3"/>
        <v>64000000</v>
      </c>
      <c r="K33" s="5"/>
      <c r="L33" s="5"/>
      <c r="M33" s="25"/>
    </row>
    <row r="34" spans="1:14" ht="14.25" customHeight="1">
      <c r="A34" s="116" t="s">
        <v>14</v>
      </c>
      <c r="B34" s="117"/>
      <c r="C34" s="8"/>
      <c r="D34" s="8"/>
      <c r="E34" s="8"/>
      <c r="F34" s="8"/>
      <c r="G34" s="8"/>
      <c r="H34" s="8"/>
      <c r="I34" s="6"/>
      <c r="J34" s="6"/>
      <c r="K34" s="5"/>
      <c r="L34" s="5"/>
      <c r="M34" s="25"/>
    </row>
    <row r="35" spans="1:14" ht="14.25" customHeight="1">
      <c r="A35" s="109" t="s">
        <v>54</v>
      </c>
      <c r="B35" s="27" t="s">
        <v>48</v>
      </c>
      <c r="C35" s="8">
        <v>10500</v>
      </c>
      <c r="D35" s="32">
        <v>10582.1</v>
      </c>
      <c r="E35" s="8" t="s">
        <v>37</v>
      </c>
      <c r="F35" s="8">
        <v>18</v>
      </c>
      <c r="G35" s="8">
        <v>95</v>
      </c>
      <c r="H35" s="8">
        <f>G35*F35</f>
        <v>1710</v>
      </c>
      <c r="I35" s="6">
        <v>1500</v>
      </c>
      <c r="J35" s="6">
        <f>I35*G35*1000</f>
        <v>142500000</v>
      </c>
      <c r="K35" s="5"/>
      <c r="L35" s="5"/>
      <c r="M35" s="25"/>
    </row>
    <row r="36" spans="1:14" s="34" customFormat="1" ht="14.25" customHeight="1">
      <c r="A36" s="109" t="s">
        <v>55</v>
      </c>
      <c r="B36" s="27" t="s">
        <v>50</v>
      </c>
      <c r="C36" s="32"/>
      <c r="D36" s="36">
        <v>2740</v>
      </c>
      <c r="E36" s="32" t="s">
        <v>28</v>
      </c>
      <c r="F36" s="32">
        <v>2240</v>
      </c>
      <c r="G36" s="32">
        <v>81</v>
      </c>
      <c r="H36" s="32">
        <f>F36*G36</f>
        <v>181440</v>
      </c>
      <c r="I36" s="26">
        <v>8000</v>
      </c>
      <c r="J36" s="26">
        <f>I36*G36*1000</f>
        <v>648000000</v>
      </c>
      <c r="K36" s="33"/>
      <c r="L36" s="33"/>
      <c r="M36" s="25"/>
    </row>
    <row r="37" spans="1:14" s="34" customFormat="1" ht="14.25" customHeight="1">
      <c r="A37" s="109" t="s">
        <v>56</v>
      </c>
      <c r="B37" s="27" t="s">
        <v>49</v>
      </c>
      <c r="C37" s="32"/>
      <c r="D37" s="32">
        <f>SUM(D38:D52)</f>
        <v>37830.020000000004</v>
      </c>
      <c r="E37" s="32" t="s">
        <v>37</v>
      </c>
      <c r="F37" s="32">
        <f>SUM(F38:F52)</f>
        <v>27856.11</v>
      </c>
      <c r="G37" s="32"/>
      <c r="H37" s="32"/>
      <c r="I37" s="26"/>
      <c r="J37" s="26"/>
      <c r="K37" s="33"/>
      <c r="L37" s="33"/>
      <c r="M37" s="25"/>
    </row>
    <row r="38" spans="1:14" ht="14.25" customHeight="1">
      <c r="A38" s="35">
        <v>1</v>
      </c>
      <c r="B38" s="4" t="s">
        <v>15</v>
      </c>
      <c r="C38" s="8"/>
      <c r="D38" s="8">
        <v>2982.27</v>
      </c>
      <c r="E38" s="8" t="s">
        <v>28</v>
      </c>
      <c r="F38" s="8">
        <v>1976</v>
      </c>
      <c r="G38" s="8">
        <v>10.4</v>
      </c>
      <c r="H38" s="8">
        <f t="shared" ref="H38:H52" si="4">F38*G38</f>
        <v>20550.400000000001</v>
      </c>
      <c r="I38" s="6">
        <v>15000</v>
      </c>
      <c r="J38" s="6">
        <f t="shared" ref="J38:J52" si="5">I38*G38*1000</f>
        <v>156000000</v>
      </c>
      <c r="K38" s="5"/>
      <c r="L38" s="5"/>
      <c r="M38" s="25"/>
    </row>
    <row r="39" spans="1:14" ht="14.25" customHeight="1">
      <c r="A39" s="35">
        <v>2</v>
      </c>
      <c r="B39" s="4" t="s">
        <v>16</v>
      </c>
      <c r="C39" s="8"/>
      <c r="D39" s="8">
        <v>2746</v>
      </c>
      <c r="E39" s="8" t="s">
        <v>28</v>
      </c>
      <c r="F39" s="8">
        <v>2163</v>
      </c>
      <c r="G39" s="8">
        <v>8.6</v>
      </c>
      <c r="H39" s="8">
        <f t="shared" si="4"/>
        <v>18601.8</v>
      </c>
      <c r="I39" s="6">
        <v>5000</v>
      </c>
      <c r="J39" s="6">
        <f t="shared" si="5"/>
        <v>43000000</v>
      </c>
      <c r="K39" s="5"/>
      <c r="L39" s="5"/>
      <c r="M39" s="25"/>
    </row>
    <row r="40" spans="1:14" ht="14.25" customHeight="1">
      <c r="A40" s="35">
        <v>3</v>
      </c>
      <c r="B40" s="4" t="s">
        <v>41</v>
      </c>
      <c r="C40" s="8"/>
      <c r="D40" s="8">
        <v>11664</v>
      </c>
      <c r="E40" s="8" t="s">
        <v>28</v>
      </c>
      <c r="F40" s="8">
        <v>8260</v>
      </c>
      <c r="G40" s="8">
        <v>16.600000000000001</v>
      </c>
      <c r="H40" s="8">
        <f t="shared" si="4"/>
        <v>137116</v>
      </c>
      <c r="I40" s="6">
        <v>12000</v>
      </c>
      <c r="J40" s="6">
        <f t="shared" si="5"/>
        <v>199200000.00000003</v>
      </c>
      <c r="K40" s="5"/>
      <c r="L40" s="5"/>
    </row>
    <row r="41" spans="1:14" ht="14.25" customHeight="1">
      <c r="A41" s="35">
        <v>4</v>
      </c>
      <c r="B41" s="4" t="s">
        <v>42</v>
      </c>
      <c r="C41" s="8"/>
      <c r="D41" s="8">
        <v>1195</v>
      </c>
      <c r="E41" s="8" t="s">
        <v>28</v>
      </c>
      <c r="F41" s="8">
        <v>1024</v>
      </c>
      <c r="G41" s="8">
        <v>14</v>
      </c>
      <c r="H41" s="8">
        <f t="shared" si="4"/>
        <v>14336</v>
      </c>
      <c r="I41" s="6">
        <v>25000</v>
      </c>
      <c r="J41" s="6">
        <f t="shared" si="5"/>
        <v>350000000</v>
      </c>
      <c r="K41" s="5"/>
      <c r="L41" s="5"/>
      <c r="M41" s="25"/>
      <c r="N41" s="25"/>
    </row>
    <row r="42" spans="1:14" ht="14.25" customHeight="1">
      <c r="A42" s="35">
        <v>5</v>
      </c>
      <c r="B42" s="4" t="s">
        <v>43</v>
      </c>
      <c r="C42" s="8"/>
      <c r="D42" s="8">
        <v>2023</v>
      </c>
      <c r="E42" s="8" t="s">
        <v>28</v>
      </c>
      <c r="F42" s="8">
        <v>1454</v>
      </c>
      <c r="G42" s="8">
        <v>11.7</v>
      </c>
      <c r="H42" s="8">
        <f t="shared" si="4"/>
        <v>17011.8</v>
      </c>
      <c r="I42" s="6">
        <v>10000</v>
      </c>
      <c r="J42" s="6">
        <f t="shared" si="5"/>
        <v>117000000</v>
      </c>
      <c r="K42" s="5"/>
      <c r="L42" s="5"/>
    </row>
    <row r="43" spans="1:14" ht="14.25" customHeight="1">
      <c r="A43" s="35">
        <v>6</v>
      </c>
      <c r="B43" s="4" t="s">
        <v>17</v>
      </c>
      <c r="C43" s="8"/>
      <c r="D43" s="8">
        <v>1634</v>
      </c>
      <c r="E43" s="8" t="s">
        <v>28</v>
      </c>
      <c r="F43" s="8">
        <v>1723</v>
      </c>
      <c r="G43" s="8">
        <v>13.7</v>
      </c>
      <c r="H43" s="8">
        <f t="shared" si="4"/>
        <v>23605.1</v>
      </c>
      <c r="I43" s="6">
        <v>24000</v>
      </c>
      <c r="J43" s="6">
        <f t="shared" si="5"/>
        <v>328800000</v>
      </c>
      <c r="K43" s="5"/>
      <c r="L43" s="5"/>
    </row>
    <row r="44" spans="1:14" ht="14.25" customHeight="1">
      <c r="A44" s="35">
        <v>7</v>
      </c>
      <c r="B44" s="4" t="s">
        <v>18</v>
      </c>
      <c r="C44" s="8"/>
      <c r="D44" s="8">
        <v>705</v>
      </c>
      <c r="E44" s="8" t="s">
        <v>28</v>
      </c>
      <c r="F44" s="8">
        <v>556</v>
      </c>
      <c r="G44" s="8">
        <v>10</v>
      </c>
      <c r="H44" s="8">
        <f t="shared" si="4"/>
        <v>5560</v>
      </c>
      <c r="I44" s="6">
        <v>10000</v>
      </c>
      <c r="J44" s="6">
        <f t="shared" si="5"/>
        <v>100000000</v>
      </c>
      <c r="K44" s="5"/>
      <c r="L44" s="5"/>
    </row>
    <row r="45" spans="1:14" ht="14.25" customHeight="1">
      <c r="A45" s="35">
        <v>8</v>
      </c>
      <c r="B45" s="4" t="s">
        <v>19</v>
      </c>
      <c r="C45" s="8"/>
      <c r="D45" s="8">
        <v>344.95</v>
      </c>
      <c r="E45" s="8" t="s">
        <v>28</v>
      </c>
      <c r="F45" s="8">
        <v>266.07</v>
      </c>
      <c r="G45" s="8">
        <v>10.1</v>
      </c>
      <c r="H45" s="8">
        <f t="shared" si="4"/>
        <v>2687.3069999999998</v>
      </c>
      <c r="I45" s="6">
        <v>35000</v>
      </c>
      <c r="J45" s="6">
        <f t="shared" si="5"/>
        <v>353500000</v>
      </c>
      <c r="K45" s="5"/>
      <c r="L45" s="5"/>
    </row>
    <row r="46" spans="1:14" ht="14.25" customHeight="1">
      <c r="A46" s="35">
        <v>9</v>
      </c>
      <c r="B46" s="4" t="s">
        <v>20</v>
      </c>
      <c r="C46" s="8"/>
      <c r="D46" s="8">
        <v>279</v>
      </c>
      <c r="E46" s="8" t="s">
        <v>28</v>
      </c>
      <c r="F46" s="8">
        <v>237</v>
      </c>
      <c r="G46" s="8">
        <v>10.7</v>
      </c>
      <c r="H46" s="8">
        <f t="shared" si="4"/>
        <v>2535.8999999999996</v>
      </c>
      <c r="I46" s="6">
        <v>15000</v>
      </c>
      <c r="J46" s="6">
        <f t="shared" si="5"/>
        <v>160500000</v>
      </c>
      <c r="K46" s="5"/>
      <c r="L46" s="5"/>
    </row>
    <row r="47" spans="1:14" ht="13.5" customHeight="1">
      <c r="A47" s="35">
        <v>10</v>
      </c>
      <c r="B47" s="4" t="s">
        <v>21</v>
      </c>
      <c r="C47" s="8"/>
      <c r="D47" s="8">
        <v>1960</v>
      </c>
      <c r="E47" s="8" t="s">
        <v>28</v>
      </c>
      <c r="F47" s="8">
        <v>1295</v>
      </c>
      <c r="G47" s="8">
        <v>18</v>
      </c>
      <c r="H47" s="8">
        <f t="shared" si="4"/>
        <v>23310</v>
      </c>
      <c r="I47" s="6">
        <v>3000</v>
      </c>
      <c r="J47" s="6">
        <f t="shared" si="5"/>
        <v>54000000</v>
      </c>
      <c r="K47" s="5"/>
      <c r="L47" s="5"/>
    </row>
    <row r="48" spans="1:14" ht="14.25" customHeight="1">
      <c r="A48" s="35">
        <v>11</v>
      </c>
      <c r="B48" s="4" t="s">
        <v>22</v>
      </c>
      <c r="C48" s="8"/>
      <c r="D48" s="8">
        <v>1341.9</v>
      </c>
      <c r="E48" s="8" t="s">
        <v>28</v>
      </c>
      <c r="F48" s="8">
        <v>748.7</v>
      </c>
      <c r="G48" s="8">
        <v>15</v>
      </c>
      <c r="H48" s="8">
        <f t="shared" si="4"/>
        <v>11230.5</v>
      </c>
      <c r="I48" s="6">
        <v>12000</v>
      </c>
      <c r="J48" s="6">
        <f t="shared" si="5"/>
        <v>180000000</v>
      </c>
      <c r="K48" s="5"/>
      <c r="L48" s="5"/>
    </row>
    <row r="49" spans="1:13" ht="14.25" customHeight="1">
      <c r="A49" s="35">
        <v>12</v>
      </c>
      <c r="B49" s="4" t="s">
        <v>81</v>
      </c>
      <c r="C49" s="8"/>
      <c r="D49" s="8">
        <v>767.7</v>
      </c>
      <c r="E49" s="8" t="s">
        <v>37</v>
      </c>
      <c r="F49" s="8">
        <v>335.2</v>
      </c>
      <c r="G49" s="8">
        <v>25</v>
      </c>
      <c r="H49" s="8">
        <f t="shared" si="4"/>
        <v>8380</v>
      </c>
      <c r="I49" s="6">
        <v>10000</v>
      </c>
      <c r="J49" s="6">
        <f t="shared" si="5"/>
        <v>250000000</v>
      </c>
      <c r="K49" s="5"/>
      <c r="L49" s="5"/>
    </row>
    <row r="50" spans="1:13" ht="14.25" customHeight="1">
      <c r="A50" s="35">
        <v>13</v>
      </c>
      <c r="B50" s="4" t="s">
        <v>23</v>
      </c>
      <c r="C50" s="8"/>
      <c r="D50" s="8">
        <v>333.4</v>
      </c>
      <c r="E50" s="8" t="s">
        <v>28</v>
      </c>
      <c r="F50" s="8">
        <v>287.14</v>
      </c>
      <c r="G50" s="8">
        <v>8</v>
      </c>
      <c r="H50" s="8">
        <f t="shared" si="4"/>
        <v>2297.12</v>
      </c>
      <c r="I50" s="6">
        <v>30000</v>
      </c>
      <c r="J50" s="6">
        <f t="shared" si="5"/>
        <v>240000000</v>
      </c>
      <c r="K50" s="5"/>
      <c r="L50" s="5"/>
    </row>
    <row r="51" spans="1:13" ht="14.25" customHeight="1">
      <c r="A51" s="35">
        <v>14</v>
      </c>
      <c r="B51" s="4" t="s">
        <v>24</v>
      </c>
      <c r="C51" s="8"/>
      <c r="D51" s="8">
        <v>303</v>
      </c>
      <c r="E51" s="8" t="s">
        <v>28</v>
      </c>
      <c r="F51" s="8">
        <v>241</v>
      </c>
      <c r="G51" s="8">
        <v>12.38</v>
      </c>
      <c r="H51" s="8">
        <f t="shared" si="4"/>
        <v>2983.5800000000004</v>
      </c>
      <c r="I51" s="6">
        <v>5000</v>
      </c>
      <c r="J51" s="6">
        <f t="shared" si="5"/>
        <v>61900000.000000007</v>
      </c>
      <c r="K51" s="5"/>
      <c r="L51" s="5"/>
      <c r="M51" s="25"/>
    </row>
    <row r="52" spans="1:13" ht="14.25" customHeight="1">
      <c r="A52" s="35">
        <v>15</v>
      </c>
      <c r="B52" s="4" t="s">
        <v>13</v>
      </c>
      <c r="C52" s="8"/>
      <c r="D52" s="8">
        <v>9550.7999999999993</v>
      </c>
      <c r="E52" s="8" t="s">
        <v>28</v>
      </c>
      <c r="F52" s="8">
        <v>7290</v>
      </c>
      <c r="G52" s="8">
        <v>12</v>
      </c>
      <c r="H52" s="8">
        <f t="shared" si="4"/>
        <v>87480</v>
      </c>
      <c r="I52" s="6">
        <v>5000</v>
      </c>
      <c r="J52" s="6">
        <f>I52*G52*1000</f>
        <v>60000000</v>
      </c>
      <c r="K52" s="5"/>
      <c r="L52" s="5"/>
    </row>
    <row r="53" spans="1:13" ht="0.75" hidden="1" customHeight="1">
      <c r="B53" s="104" t="s">
        <v>74</v>
      </c>
    </row>
    <row r="54" spans="1:13" ht="19.5" hidden="1" customHeight="1">
      <c r="B54" s="105" t="s">
        <v>75</v>
      </c>
    </row>
    <row r="55" spans="1:13" ht="19.5" hidden="1" customHeight="1">
      <c r="B55" s="105" t="s">
        <v>76</v>
      </c>
    </row>
    <row r="56" spans="1:13" ht="19.5" hidden="1" customHeight="1">
      <c r="B56" s="106" t="s">
        <v>77</v>
      </c>
    </row>
    <row r="57" spans="1:13" ht="11.25" hidden="1" customHeight="1"/>
    <row r="58" spans="1:13" ht="18.75" hidden="1" customHeight="1">
      <c r="B58" s="107" t="s">
        <v>78</v>
      </c>
    </row>
    <row r="59" spans="1:13" ht="18.75" hidden="1" customHeight="1">
      <c r="C59" s="108" t="s">
        <v>25</v>
      </c>
    </row>
    <row r="60" spans="1:13" ht="18.75" hidden="1" customHeight="1">
      <c r="C60" s="108" t="s">
        <v>26</v>
      </c>
    </row>
    <row r="61" spans="1:13" ht="22.5" customHeight="1">
      <c r="B61" s="16" t="s">
        <v>44</v>
      </c>
      <c r="C61" s="108"/>
      <c r="D61" s="37"/>
      <c r="F61" s="25"/>
      <c r="I61" s="121" t="s">
        <v>52</v>
      </c>
      <c r="J61" s="121"/>
      <c r="K61" s="121"/>
    </row>
    <row r="62" spans="1:13" ht="12.75" customHeight="1">
      <c r="B62" s="17" t="s">
        <v>45</v>
      </c>
      <c r="C62" s="108"/>
      <c r="E62" s="25"/>
      <c r="F62" s="25"/>
      <c r="I62" s="122"/>
      <c r="J62" s="122"/>
      <c r="K62" s="122"/>
    </row>
    <row r="63" spans="1:13" ht="12.75" customHeight="1">
      <c r="B63" s="17" t="s">
        <v>82</v>
      </c>
      <c r="C63" s="108"/>
      <c r="E63" s="37"/>
    </row>
    <row r="64" spans="1:13">
      <c r="C64" s="108"/>
      <c r="E64" s="25"/>
    </row>
    <row r="65" spans="4:11">
      <c r="D65" s="25"/>
      <c r="I65" s="121" t="s">
        <v>53</v>
      </c>
      <c r="J65" s="121"/>
      <c r="K65" s="121"/>
    </row>
  </sheetData>
  <mergeCells count="29">
    <mergeCell ref="Q3:T3"/>
    <mergeCell ref="A8:B8"/>
    <mergeCell ref="F23:F24"/>
    <mergeCell ref="E6:L6"/>
    <mergeCell ref="G23:G24"/>
    <mergeCell ref="E23:E24"/>
    <mergeCell ref="D23:D24"/>
    <mergeCell ref="C23:C24"/>
    <mergeCell ref="B23:B24"/>
    <mergeCell ref="A23:A24"/>
    <mergeCell ref="H23:H24"/>
    <mergeCell ref="A14:L14"/>
    <mergeCell ref="A15:L15"/>
    <mergeCell ref="A19:L19"/>
    <mergeCell ref="A18:L18"/>
    <mergeCell ref="A1:D1"/>
    <mergeCell ref="F1:K1"/>
    <mergeCell ref="A2:D2"/>
    <mergeCell ref="F2:K2"/>
    <mergeCell ref="C5:J5"/>
    <mergeCell ref="A34:B34"/>
    <mergeCell ref="A26:B26"/>
    <mergeCell ref="A16:L16"/>
    <mergeCell ref="I65:K65"/>
    <mergeCell ref="I61:K61"/>
    <mergeCell ref="I62:K62"/>
    <mergeCell ref="I23:I24"/>
    <mergeCell ref="J23:J24"/>
    <mergeCell ref="K23:L23"/>
  </mergeCells>
  <hyperlinks>
    <hyperlink ref="C60" r:id="rId1"/>
    <hyperlink ref="C59" r:id="rId2"/>
  </hyperlinks>
  <pageMargins left="0.24" right="0.25" top="0.42" bottom="0.2" header="0.63" footer="0.2"/>
  <pageSetup paperSize="9" scale="90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opLeftCell="A6" workbookViewId="0">
      <selection activeCell="I10" sqref="I10"/>
    </sheetView>
  </sheetViews>
  <sheetFormatPr defaultRowHeight="15"/>
  <cols>
    <col min="1" max="1" width="16.7109375" style="45" customWidth="1"/>
    <col min="2" max="3" width="10.140625" style="45" bestFit="1" customWidth="1"/>
    <col min="4" max="4" width="14.140625" style="98" customWidth="1"/>
    <col min="5" max="5" width="9.140625" style="45"/>
    <col min="6" max="6" width="10.140625" style="59" bestFit="1" customWidth="1"/>
    <col min="7" max="7" width="14.28515625" style="45" customWidth="1"/>
    <col min="8" max="12" width="9.140625" style="45"/>
    <col min="13" max="13" width="14.85546875" style="45" customWidth="1"/>
    <col min="14" max="16384" width="9.140625" style="45"/>
  </cols>
  <sheetData>
    <row r="1" spans="1:34" ht="16.5">
      <c r="A1" s="139"/>
      <c r="B1" s="140"/>
      <c r="C1" s="140"/>
      <c r="D1" s="140"/>
      <c r="E1" s="140"/>
      <c r="F1" s="140"/>
      <c r="G1" s="140"/>
      <c r="H1" s="140"/>
      <c r="I1" s="140"/>
      <c r="J1" s="42"/>
      <c r="K1" s="43"/>
      <c r="L1" s="43"/>
      <c r="M1" s="43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6.5">
      <c r="A2" s="141"/>
      <c r="B2" s="141"/>
      <c r="C2" s="141"/>
      <c r="D2" s="142"/>
      <c r="E2" s="142"/>
      <c r="F2" s="142"/>
      <c r="G2" s="142"/>
      <c r="H2" s="142"/>
      <c r="I2" s="142"/>
      <c r="J2" s="38"/>
      <c r="K2" s="43"/>
      <c r="L2" s="43"/>
      <c r="M2" s="43"/>
      <c r="N2" s="43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16.5">
      <c r="A3" s="11"/>
      <c r="B3" s="11"/>
      <c r="C3" s="12"/>
      <c r="D3" s="46"/>
      <c r="E3" s="12"/>
      <c r="F3" s="13"/>
      <c r="G3" s="12"/>
      <c r="H3" s="12"/>
      <c r="I3" s="12"/>
      <c r="J3" s="47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ht="16.5">
      <c r="A4" s="24"/>
      <c r="B4" s="24"/>
      <c r="C4" s="48"/>
      <c r="D4" s="49"/>
      <c r="E4" s="50"/>
      <c r="F4" s="51"/>
      <c r="G4" s="51"/>
      <c r="H4" s="52"/>
      <c r="I4" s="53"/>
      <c r="J4" s="54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ht="15.75">
      <c r="A5" s="56"/>
      <c r="B5" s="56"/>
      <c r="C5" s="44"/>
      <c r="D5" s="57"/>
      <c r="E5" s="58"/>
      <c r="G5" s="60"/>
      <c r="H5" s="60"/>
      <c r="I5" s="54"/>
      <c r="J5" s="54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ht="20.25">
      <c r="A6" s="143" t="s">
        <v>80</v>
      </c>
      <c r="B6" s="143"/>
      <c r="C6" s="143"/>
      <c r="D6" s="143"/>
      <c r="E6" s="143"/>
      <c r="F6" s="143"/>
      <c r="G6" s="143"/>
      <c r="H6" s="143"/>
      <c r="I6" s="143"/>
      <c r="J6" s="61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4" ht="15.75">
      <c r="A7" s="62"/>
      <c r="B7" s="62"/>
      <c r="C7" s="62"/>
      <c r="D7" s="63"/>
      <c r="E7" s="64"/>
      <c r="F7" s="65"/>
      <c r="G7" s="64" t="s">
        <v>57</v>
      </c>
      <c r="H7" s="64"/>
      <c r="I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34" ht="16.5">
      <c r="A8" s="123" t="s">
        <v>58</v>
      </c>
      <c r="B8" s="145" t="s">
        <v>47</v>
      </c>
      <c r="C8" s="146"/>
      <c r="D8" s="146"/>
      <c r="E8" s="147"/>
      <c r="F8" s="145" t="s">
        <v>59</v>
      </c>
      <c r="G8" s="146"/>
      <c r="H8" s="146"/>
      <c r="I8" s="147"/>
      <c r="J8" s="66"/>
      <c r="K8" s="67"/>
      <c r="L8" s="67"/>
      <c r="M8" s="67"/>
      <c r="N8" s="67"/>
      <c r="O8" s="44"/>
      <c r="P8" s="44"/>
      <c r="Q8" s="44"/>
      <c r="R8" s="44"/>
      <c r="S8" s="44"/>
      <c r="T8" s="44"/>
      <c r="U8" s="44"/>
      <c r="V8" s="44"/>
      <c r="W8" s="44"/>
    </row>
    <row r="9" spans="1:34" s="71" customFormat="1" ht="66">
      <c r="A9" s="144"/>
      <c r="B9" s="68" t="s">
        <v>60</v>
      </c>
      <c r="C9" s="68" t="s">
        <v>61</v>
      </c>
      <c r="D9" s="39" t="s">
        <v>62</v>
      </c>
      <c r="E9" s="68" t="s">
        <v>63</v>
      </c>
      <c r="F9" s="68" t="s">
        <v>60</v>
      </c>
      <c r="G9" s="68" t="s">
        <v>61</v>
      </c>
      <c r="H9" s="68" t="s">
        <v>62</v>
      </c>
      <c r="I9" s="68" t="s">
        <v>63</v>
      </c>
      <c r="J9" s="69"/>
      <c r="K9" s="55"/>
      <c r="L9" s="55"/>
      <c r="M9" s="55"/>
      <c r="N9" s="55"/>
      <c r="O9" s="55"/>
      <c r="P9" s="55"/>
      <c r="Q9" s="70"/>
      <c r="R9" s="70"/>
      <c r="S9" s="70"/>
      <c r="T9" s="70"/>
      <c r="U9" s="70"/>
      <c r="V9" s="70"/>
      <c r="W9" s="70"/>
      <c r="X9" s="70"/>
      <c r="Y9" s="70"/>
    </row>
    <row r="10" spans="1:34" s="22" customFormat="1" ht="18.75">
      <c r="A10" s="72" t="s">
        <v>64</v>
      </c>
      <c r="B10" s="73">
        <v>77700</v>
      </c>
      <c r="C10" s="73">
        <f>SUM(C11:C18)</f>
        <v>77917.38</v>
      </c>
      <c r="D10" s="73">
        <f>SUM(D11:D18)</f>
        <v>77917.38</v>
      </c>
      <c r="E10" s="74">
        <v>73.16</v>
      </c>
      <c r="F10" s="73">
        <v>76800</v>
      </c>
      <c r="G10" s="111">
        <f>SUM(G11:G18)</f>
        <v>77075.25</v>
      </c>
      <c r="H10" s="73">
        <f>SUM(H11:H18)</f>
        <v>2080</v>
      </c>
      <c r="I10" s="74">
        <f>L19</f>
        <v>64.078365384615381</v>
      </c>
      <c r="J10" s="75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34" ht="18.75">
      <c r="A11" s="76" t="s">
        <v>65</v>
      </c>
      <c r="B11" s="77">
        <v>3770</v>
      </c>
      <c r="C11" s="78">
        <v>3773</v>
      </c>
      <c r="D11" s="78">
        <v>3773</v>
      </c>
      <c r="E11" s="77">
        <v>72.11</v>
      </c>
      <c r="F11" s="77">
        <v>3500</v>
      </c>
      <c r="G11" s="112">
        <v>3566</v>
      </c>
      <c r="H11" s="77"/>
      <c r="I11" s="77"/>
      <c r="J11" s="79"/>
      <c r="K11" s="148">
        <f>I11*H11</f>
        <v>0</v>
      </c>
      <c r="L11" s="148"/>
      <c r="M11" s="44"/>
      <c r="N11" s="44"/>
      <c r="O11" s="44"/>
      <c r="P11" s="44"/>
      <c r="Q11" s="44"/>
      <c r="R11" s="44"/>
      <c r="S11" s="44"/>
    </row>
    <row r="12" spans="1:34" ht="16.5">
      <c r="A12" s="76" t="s">
        <v>66</v>
      </c>
      <c r="B12" s="77">
        <v>990</v>
      </c>
      <c r="C12" s="78">
        <v>899.7</v>
      </c>
      <c r="D12" s="78">
        <v>899.7</v>
      </c>
      <c r="E12" s="77">
        <v>71.61</v>
      </c>
      <c r="F12" s="77">
        <v>840</v>
      </c>
      <c r="G12" s="112">
        <v>734.7</v>
      </c>
      <c r="H12" s="77"/>
      <c r="I12" s="77"/>
      <c r="J12" s="80"/>
      <c r="K12" s="148">
        <f t="shared" ref="K12:K18" si="0">I12*H12</f>
        <v>0</v>
      </c>
      <c r="L12" s="148"/>
      <c r="M12" s="111"/>
      <c r="N12" s="44"/>
      <c r="O12" s="44"/>
      <c r="P12" s="44"/>
      <c r="Q12" s="44"/>
      <c r="R12" s="44"/>
      <c r="S12" s="44"/>
    </row>
    <row r="13" spans="1:34" ht="16.5">
      <c r="A13" s="76" t="s">
        <v>67</v>
      </c>
      <c r="B13" s="77">
        <v>8650</v>
      </c>
      <c r="C13" s="78">
        <v>8698</v>
      </c>
      <c r="D13" s="78">
        <v>8698</v>
      </c>
      <c r="E13" s="77">
        <v>74.52</v>
      </c>
      <c r="F13" s="77">
        <v>8500</v>
      </c>
      <c r="G13" s="112">
        <v>8647</v>
      </c>
      <c r="H13" s="77">
        <v>1601</v>
      </c>
      <c r="I13" s="77">
        <v>65</v>
      </c>
      <c r="J13" s="82"/>
      <c r="K13" s="148">
        <f t="shared" si="0"/>
        <v>104065</v>
      </c>
      <c r="L13" s="148"/>
      <c r="M13" s="44"/>
      <c r="N13" s="44"/>
      <c r="O13" s="44"/>
      <c r="P13" s="44"/>
      <c r="Q13" s="44"/>
    </row>
    <row r="14" spans="1:34" ht="16.5">
      <c r="A14" s="76" t="s">
        <v>68</v>
      </c>
      <c r="B14" s="77">
        <v>50</v>
      </c>
      <c r="C14" s="77">
        <v>50.2</v>
      </c>
      <c r="D14" s="77">
        <v>50.2</v>
      </c>
      <c r="E14" s="77">
        <v>60.6</v>
      </c>
      <c r="F14" s="77">
        <v>20</v>
      </c>
      <c r="G14" s="113">
        <v>5.5</v>
      </c>
      <c r="H14" s="77"/>
      <c r="I14" s="77"/>
      <c r="J14" s="80"/>
      <c r="K14" s="148">
        <f t="shared" si="0"/>
        <v>0</v>
      </c>
      <c r="L14" s="148"/>
      <c r="M14" s="44"/>
      <c r="N14" s="44"/>
      <c r="O14" s="44"/>
      <c r="P14" s="44"/>
      <c r="Q14" s="44"/>
    </row>
    <row r="15" spans="1:34" ht="16.5">
      <c r="A15" s="83" t="s">
        <v>69</v>
      </c>
      <c r="B15" s="77">
        <v>20200</v>
      </c>
      <c r="C15" s="78">
        <v>20311.900000000001</v>
      </c>
      <c r="D15" s="78">
        <v>20311.900000000001</v>
      </c>
      <c r="E15" s="77">
        <v>71.959999999999994</v>
      </c>
      <c r="F15" s="77">
        <v>19900</v>
      </c>
      <c r="G15" s="112">
        <v>19914.900000000001</v>
      </c>
      <c r="H15" s="77">
        <v>30</v>
      </c>
      <c r="I15" s="77">
        <v>46</v>
      </c>
      <c r="J15" s="80"/>
      <c r="K15" s="148">
        <f t="shared" si="0"/>
        <v>1380</v>
      </c>
      <c r="L15" s="148"/>
      <c r="M15" s="44"/>
      <c r="N15" s="44"/>
      <c r="O15" s="44"/>
      <c r="P15" s="44"/>
      <c r="Q15" s="44"/>
    </row>
    <row r="16" spans="1:34" ht="16.5">
      <c r="A16" s="76" t="s">
        <v>70</v>
      </c>
      <c r="B16" s="77">
        <v>16400</v>
      </c>
      <c r="C16" s="77">
        <v>16435</v>
      </c>
      <c r="D16" s="77">
        <v>16435</v>
      </c>
      <c r="E16" s="77">
        <v>74.17</v>
      </c>
      <c r="F16" s="77">
        <v>16400</v>
      </c>
      <c r="G16" s="113">
        <v>16435</v>
      </c>
      <c r="H16" s="77">
        <v>449</v>
      </c>
      <c r="I16" s="77">
        <v>62</v>
      </c>
      <c r="J16" s="84"/>
      <c r="K16" s="148">
        <f t="shared" si="0"/>
        <v>27838</v>
      </c>
      <c r="L16" s="149"/>
      <c r="M16" s="81"/>
      <c r="N16" s="81"/>
      <c r="O16" s="81"/>
      <c r="P16" s="81"/>
      <c r="Q16" s="81"/>
      <c r="R16" s="81"/>
    </row>
    <row r="17" spans="1:23" ht="16.5">
      <c r="A17" s="76" t="s">
        <v>71</v>
      </c>
      <c r="B17" s="77">
        <v>9910</v>
      </c>
      <c r="C17" s="78">
        <v>9991.7800000000007</v>
      </c>
      <c r="D17" s="78">
        <v>9991.7800000000007</v>
      </c>
      <c r="E17" s="77">
        <v>71.760000000000005</v>
      </c>
      <c r="F17" s="77">
        <v>9910</v>
      </c>
      <c r="G17" s="112">
        <v>10015.959999999999</v>
      </c>
      <c r="H17" s="77"/>
      <c r="I17" s="77"/>
      <c r="J17" s="80"/>
      <c r="K17" s="148">
        <f t="shared" si="0"/>
        <v>0</v>
      </c>
      <c r="L17" s="149"/>
      <c r="M17" s="81"/>
      <c r="N17" s="81"/>
      <c r="O17" s="81"/>
      <c r="P17" s="81"/>
      <c r="Q17" s="81"/>
      <c r="R17" s="81"/>
    </row>
    <row r="18" spans="1:23" ht="16.5">
      <c r="A18" s="85" t="s">
        <v>72</v>
      </c>
      <c r="B18" s="77">
        <v>17730</v>
      </c>
      <c r="C18" s="78">
        <v>17757.8</v>
      </c>
      <c r="D18" s="78">
        <v>17757.8</v>
      </c>
      <c r="E18" s="77">
        <v>74.06</v>
      </c>
      <c r="F18" s="77">
        <v>17730</v>
      </c>
      <c r="G18" s="112">
        <v>17756.189999999999</v>
      </c>
      <c r="H18" s="77"/>
      <c r="I18" s="77"/>
      <c r="J18" s="80"/>
      <c r="K18" s="148">
        <f t="shared" si="0"/>
        <v>0</v>
      </c>
      <c r="L18" s="150"/>
      <c r="M18" s="67"/>
      <c r="N18" s="67"/>
      <c r="O18" s="67"/>
      <c r="P18" s="67"/>
      <c r="Q18" s="67"/>
      <c r="R18" s="67"/>
    </row>
    <row r="19" spans="1:23" s="95" customFormat="1" ht="16.5">
      <c r="A19" s="86" t="s">
        <v>73</v>
      </c>
      <c r="B19" s="87"/>
      <c r="C19" s="88"/>
      <c r="D19" s="89"/>
      <c r="E19" s="89"/>
      <c r="F19" s="90"/>
      <c r="G19" s="91"/>
      <c r="H19" s="92"/>
      <c r="I19" s="93"/>
      <c r="J19" s="91"/>
      <c r="K19" s="151">
        <f>SUM(K11:K18)</f>
        <v>133283</v>
      </c>
      <c r="L19" s="151">
        <f>K19/H10</f>
        <v>64.078365384615381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 ht="16.5">
      <c r="B20" s="96"/>
      <c r="C20" s="96"/>
      <c r="D20" s="97"/>
      <c r="E20" s="96"/>
      <c r="F20" s="96"/>
    </row>
    <row r="21" spans="1:23" ht="16.5">
      <c r="B21" s="96"/>
    </row>
    <row r="22" spans="1:23" ht="16.5">
      <c r="B22" s="96"/>
    </row>
    <row r="23" spans="1:23">
      <c r="B23" s="99"/>
    </row>
  </sheetData>
  <mergeCells count="7">
    <mergeCell ref="A1:I1"/>
    <mergeCell ref="A2:C2"/>
    <mergeCell ref="D2:I2"/>
    <mergeCell ref="A6:I6"/>
    <mergeCell ref="A8:A9"/>
    <mergeCell ref="B8:E8"/>
    <mergeCell ref="F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TDSXN tuần 24</vt:lpstr>
      <vt:lpstr>cây lúa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2018-06-15T02:22:30Z</dcterms:modified>
</cp:coreProperties>
</file>